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00\320\321\NPŽP_Výzvy - příprava\2025 - výzvy\Výzva x_2025 NPŽP - Návštěvnická střediska pro nová velkoplošná ZCHÚ\VPŘ\"/>
    </mc:Choice>
  </mc:AlternateContent>
  <xr:revisionPtr revIDLastSave="0" documentId="8_{6418FD3E-60A1-48D1-B55B-770932D83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umulativní rozpočet projektu" sheetId="1" r:id="rId1"/>
    <sheet name="Kumulativní rozpočet projek (2)" sheetId="3" state="hidden" r:id="rId2"/>
    <sheet name="Pomocný" sheetId="2" state="hidden" r:id="rId3"/>
  </sheets>
  <externalReferences>
    <externalReference r:id="rId4"/>
  </externalReferences>
  <definedNames>
    <definedName name="Možnostvyřazení">'[1]hodnocení - ochranné nádrže'!$E$40,'[1]hodnocení - ochranné nádrže'!$E$43</definedName>
    <definedName name="Nazvy" localSheetId="1">'Kumulativní rozpočet projek (2)'!$B$3:$F$4</definedName>
    <definedName name="Nazvy">'Kumulativní rozpočet projektu'!$B$3:$F$4</definedName>
    <definedName name="_xlnm.Print_Area" localSheetId="1">'Kumulativní rozpočet projek (2)'!$A$1:$N$37</definedName>
    <definedName name="_xlnm.Print_Area" localSheetId="0">'Kumulativní rozpočet projektu'!$A$1:$N$36</definedName>
    <definedName name="Sběrné_dvory">'[1]interní checklist'!$H$183</definedName>
    <definedName name="vyřazení" localSheetId="1">'[1]hodnocení - ochranné nádrže'!#REF!,'[1]hodnocení - ochranné nádrže'!$D$40:$E$40,'[1]hodnocení - ochranné nádrže'!$D$43:$E$43</definedName>
    <definedName name="vyřazení">'[1]hodnocení - ochranné nádrže'!#REF!,'[1]hodnocení - ochranné nádrže'!$D$40:$E$40,'[1]hodnocení - ochranné nádrže'!$D$43:$E$43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 s="1"/>
  <c r="F24" i="1"/>
  <c r="L24" i="1" s="1"/>
  <c r="F23" i="1"/>
  <c r="L23" i="1" s="1"/>
  <c r="F22" i="1"/>
  <c r="L22" i="1" s="1"/>
  <c r="F21" i="1"/>
  <c r="I21" i="1" s="1"/>
  <c r="F20" i="1"/>
  <c r="I20" i="1" s="1"/>
  <c r="F19" i="1"/>
  <c r="I19" i="1" s="1"/>
  <c r="F16" i="1"/>
  <c r="I16" i="1" s="1"/>
  <c r="F15" i="1"/>
  <c r="I15" i="1" s="1"/>
  <c r="I22" i="1" l="1"/>
  <c r="K22" i="1" s="1"/>
  <c r="I24" i="1"/>
  <c r="K24" i="1" s="1"/>
  <c r="L19" i="1"/>
  <c r="K19" i="1" s="1"/>
  <c r="L21" i="1"/>
  <c r="K21" i="1" s="1"/>
  <c r="I23" i="1"/>
  <c r="K23" i="1" s="1"/>
  <c r="L20" i="1"/>
  <c r="K20" i="1" s="1"/>
  <c r="L15" i="1" l="1"/>
  <c r="K15" i="1" s="1"/>
  <c r="L25" i="1" l="1"/>
  <c r="K25" i="1" s="1"/>
  <c r="F18" i="1"/>
  <c r="L18" i="1" s="1"/>
  <c r="J26" i="1"/>
  <c r="E26" i="1"/>
  <c r="D26" i="1"/>
  <c r="I18" i="1" l="1"/>
  <c r="K18" i="1" s="1"/>
  <c r="F26" i="1"/>
  <c r="I26" i="1" l="1"/>
  <c r="F14" i="1" l="1"/>
  <c r="I14" i="1" s="1"/>
  <c r="J17" i="1"/>
  <c r="J27" i="1" s="1"/>
  <c r="E17" i="1"/>
  <c r="E27" i="1" s="1"/>
  <c r="D17" i="1"/>
  <c r="D27" i="1" s="1"/>
  <c r="I17" i="1" l="1"/>
  <c r="I27" i="1" s="1"/>
  <c r="C31" i="1" s="1"/>
  <c r="L16" i="1"/>
  <c r="L14" i="1"/>
  <c r="K14" i="1" s="1"/>
  <c r="J25" i="3"/>
  <c r="E25" i="3"/>
  <c r="D25" i="3"/>
  <c r="F24" i="3"/>
  <c r="F23" i="3"/>
  <c r="F22" i="3"/>
  <c r="F21" i="3"/>
  <c r="F20" i="3"/>
  <c r="F19" i="3"/>
  <c r="F18" i="3"/>
  <c r="F17" i="3"/>
  <c r="I17" i="3" s="1"/>
  <c r="J16" i="3"/>
  <c r="E16" i="3"/>
  <c r="D16" i="3"/>
  <c r="B28" i="3" s="1"/>
  <c r="B29" i="3" s="1"/>
  <c r="F15" i="3"/>
  <c r="F14" i="3"/>
  <c r="L14" i="3" s="1"/>
  <c r="F13" i="3"/>
  <c r="L13" i="3" s="1"/>
  <c r="K16" i="1" l="1"/>
  <c r="F17" i="1"/>
  <c r="F27" i="1" s="1"/>
  <c r="I15" i="3"/>
  <c r="L15" i="3"/>
  <c r="L16" i="3" s="1"/>
  <c r="I21" i="3"/>
  <c r="L21" i="3"/>
  <c r="I18" i="3"/>
  <c r="L18" i="3"/>
  <c r="I22" i="3"/>
  <c r="L22" i="3"/>
  <c r="I19" i="3"/>
  <c r="L19" i="3"/>
  <c r="I23" i="3"/>
  <c r="L23" i="3"/>
  <c r="I20" i="3"/>
  <c r="L20" i="3"/>
  <c r="I24" i="3"/>
  <c r="L24" i="3"/>
  <c r="I14" i="3"/>
  <c r="K14" i="3" s="1"/>
  <c r="F16" i="3"/>
  <c r="E26" i="3"/>
  <c r="I13" i="3"/>
  <c r="F25" i="3"/>
  <c r="J26" i="3"/>
  <c r="D26" i="3"/>
  <c r="L17" i="1" l="1"/>
  <c r="K18" i="3"/>
  <c r="L17" i="3"/>
  <c r="C11" i="3"/>
  <c r="I25" i="3"/>
  <c r="K15" i="3"/>
  <c r="K17" i="1"/>
  <c r="F26" i="3"/>
  <c r="I16" i="3"/>
  <c r="K13" i="3"/>
  <c r="L26" i="1" l="1"/>
  <c r="K16" i="3"/>
  <c r="I26" i="3"/>
  <c r="C32" i="3" s="1"/>
  <c r="L25" i="3"/>
  <c r="L26" i="3" s="1"/>
  <c r="L27" i="1" l="1"/>
  <c r="C32" i="1" s="1"/>
  <c r="K26" i="1"/>
  <c r="K27" i="1" s="1"/>
  <c r="K17" i="3"/>
  <c r="K19" i="3" l="1"/>
  <c r="K21" i="3" l="1"/>
  <c r="K20" i="3"/>
  <c r="C33" i="1" l="1"/>
  <c r="K22" i="3"/>
  <c r="K23" i="3" l="1"/>
  <c r="K24" i="3" l="1"/>
  <c r="K25" i="3" s="1"/>
  <c r="K26" i="3" s="1"/>
  <c r="C33" i="3"/>
  <c r="C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Bajer Pavel</author>
  </authors>
  <commentList>
    <comment ref="J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
Vyplnit pouze výdaje, které nebudou nárokovány jako způsobilé bez zohlednění maximálních způsobilých výdajů podle rozsahu opatření a bez zohlednění maximálního procenta na projektovou přípravu.
Včetně alternativní investice u čl. 41 a 46 GBER
</t>
        </r>
      </text>
    </comment>
    <comment ref="K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
Vyplnit pouze výdaje, které nebudou nárokovány jako způsobilé bez zohlednění maximálních způsobilých výdajů podle rozsahu opatření a bez zohlednění maximálního procenta na projektovou přípravu.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Bajer Pavel</author>
    <author>Urban Lukas</author>
    <author>Prokop Tomas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
10 % u projektů, jejichž celkové způsobilé přímé realizační výdaje nepřesahují 1 mil. Kč,
8 % u projektů, jejichž celkové způsobilé přímé realizační výdaje nepřesahují 3 mil. Kč,
7 % u projektů, jejichž celkové způsobilé přímé realizační výdaje nepřesahují 10 mil. Kč,
6 % u projektů, jejichž celkové způsobilé přímé realizační výdaje jsou vyšší než 10 mil. Kč.</t>
        </r>
      </text>
    </comment>
    <comment ref="J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
Vyplnit pouze výdaje, které nebudou nárokovány jako způsobilé bez zohlednění maximálních způsobilých výdajů podle rozsahu opatření a bez zohlednění maximálního procenta na projektovou přípravu.
Včetně alternativní investice u čl. 41 a 46 GBER
</t>
        </r>
      </text>
    </comment>
    <comment ref="K1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
Vyplnit pouze výdaje, které nebudou nárokovány jako způsobilé bez zohlednění maximálních způsobilých výdajů podle rozsahu opatření a bez zohlednění maximálního procenta na projektovou přípravu.</t>
        </r>
      </text>
    </comment>
    <comment ref="B16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
Přímé realizační výdaje jsou výdaje dle jednotlivých prioritních os přímo přispívající ke splnění cílů
příslušného projektu. Do přímých realizačních výdajů lze zahrnout i výdaje na dokumentaci
skutečného provedení. Naopak nelze zahrnout projektovou přípravu, technický dozor investora,
autorský dozor a výdaje na zajištění publicity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2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
Výdaje na nákup nemovitosti, tj. pozemku, pozemku včetně stavby, která je jeho součástí, příp. stavby, která není součástí pozemku, jsou způsobilým výdajem v případě, že jsou splněny kumulativně následující podmínky:
-  pořizovací cena nemovitosti může být započtena maximálně do výše 10 % celkových způsobilých přímých realizačních výdajů na projekt,
-  pozemek bude oceněn znaleckým posudkem (nesmí být starší než 6 měsíců před datem podání žádosti o podporu z OPŽP) vyhotoveným znalcem dle zákona č. 151/1997 Sb., o oceňování majetku, ve znění pozdějších předpisů,
-  způsobilým výdajem je pořizovací cena, maximálně však do výše ceny zjištěné znaleckým posudkem, 
-  musí být v souladu s cíli projektu.
</t>
        </r>
      </text>
    </comment>
    <comment ref="B18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
Max. způsobilé výdaje na propagační opatření:
- plakát (příp. samolepicí plakát nebo plakát + menší samolepky): 2000 Kč,
- velkoplošný panel: 15 000 Kč,
- pamětní deska: 5000 Kč,
- slavnostní zahájení a ukončení u projektů nad 50 mil. eur: 50 000 Kč.
Způsobilost propagace je dále upravena v kapitole D1 Pravidel pro žadatele a příjemce.</t>
        </r>
      </text>
    </comment>
    <comment ref="B22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Dle Pravidel pro žadatele a příjemce je maximální způsobilá částka, kterou lze na zpracování
žádosti nárokovat, 30 000 Kč bez DPH.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Paly Daniel</author>
  </authors>
  <commentList>
    <comment ref="A1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Paly Daniel:</t>
        </r>
        <r>
          <rPr>
            <sz val="9"/>
            <color indexed="81"/>
            <rFont val="Tahoma"/>
            <family val="2"/>
            <charset val="238"/>
          </rPr>
          <t xml:space="preserve">
List 1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Paly Daniel:</t>
        </r>
        <r>
          <rPr>
            <sz val="9"/>
            <color indexed="81"/>
            <rFont val="Tahoma"/>
            <family val="2"/>
            <charset val="238"/>
          </rPr>
          <t xml:space="preserve">
K Více specifickým cílům
</t>
        </r>
      </text>
    </comment>
    <comment ref="A19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Paly Daniel:</t>
        </r>
        <r>
          <rPr>
            <sz val="9"/>
            <color indexed="81"/>
            <rFont val="Tahoma"/>
            <family val="2"/>
            <charset val="238"/>
          </rPr>
          <t xml:space="preserve">
List 2
</t>
        </r>
      </text>
    </comment>
  </commentList>
</comments>
</file>

<file path=xl/sharedStrings.xml><?xml version="1.0" encoding="utf-8"?>
<sst xmlns="http://schemas.openxmlformats.org/spreadsheetml/2006/main" count="86" uniqueCount="62">
  <si>
    <t>Celkové nezpůsobilé výdaje projektu</t>
  </si>
  <si>
    <t>Celkové způsobilé výdaje projektu</t>
  </si>
  <si>
    <t>Celkové výdaje projektu</t>
  </si>
  <si>
    <t>Komentář k nezpůsobilým výdajům stanoveným žadatelem:</t>
  </si>
  <si>
    <t>Celkem</t>
  </si>
  <si>
    <t xml:space="preserve">Celkem </t>
  </si>
  <si>
    <t>manažerské řízení</t>
  </si>
  <si>
    <t>Výběrové řízení</t>
  </si>
  <si>
    <t>Žádost</t>
  </si>
  <si>
    <t>Autorský dozor</t>
  </si>
  <si>
    <t>Technický dozor</t>
  </si>
  <si>
    <t>Projektová dok. / studie / analýza</t>
  </si>
  <si>
    <t>Projektová příprava</t>
  </si>
  <si>
    <t>Propagace</t>
  </si>
  <si>
    <t>nákup nemovitost</t>
  </si>
  <si>
    <t>Celkem (Přímé realizační výdaje)</t>
  </si>
  <si>
    <t>realizace</t>
  </si>
  <si>
    <t>Způsobilé výdaje po zohlednění limitů způsobilých výdajů a způsobilosti DPH</t>
  </si>
  <si>
    <t>Nezpůsobilá část celkem</t>
  </si>
  <si>
    <t>Nezpůsobilá část celkových výdajů stanovená žadatelem (bez DPH)</t>
  </si>
  <si>
    <t>Cena s DPH</t>
  </si>
  <si>
    <t>procento DPH [%]</t>
  </si>
  <si>
    <t>Cena bez DPH</t>
  </si>
  <si>
    <t>neinvestiční bez DPH</t>
  </si>
  <si>
    <t>investiční bez DPH</t>
  </si>
  <si>
    <t>Procentní výše způsob. výdajů na projektovou přípravu</t>
  </si>
  <si>
    <t>Souhrnný rozpočet</t>
  </si>
  <si>
    <t>DPH:</t>
  </si>
  <si>
    <t>Specifický cíl/aktivita:</t>
  </si>
  <si>
    <t>Důležité informace jsou označeny červeným trojúhelníkem v pravém horním rohu buněk.</t>
  </si>
  <si>
    <t>Editovat pouze zelená pole!</t>
  </si>
  <si>
    <t>Název projektu:</t>
  </si>
  <si>
    <t>Instrukce:</t>
  </si>
  <si>
    <t>Název žadatele:</t>
  </si>
  <si>
    <t xml:space="preserve">                             KUMULATIVNÍ ROZPOČET (KR) PROJEKTU</t>
  </si>
  <si>
    <t>1.3.1 - Zprůtočnění nebo zvýšení retenčního potenciálu koryt vodních toků a přilehlých niv, zlepšení přirozených rozlivů</t>
  </si>
  <si>
    <t>1.4.3 - Budování a rozšíření varovných, hlásných, předpovědních a výstražných systémů na lokální úrovni, digitální povodňové plány</t>
  </si>
  <si>
    <t>1.4 - Podpořit preventivní protipovodňová opatření</t>
  </si>
  <si>
    <t>Specifický cíl</t>
  </si>
  <si>
    <t>LVVS</t>
  </si>
  <si>
    <t>DPP</t>
  </si>
  <si>
    <t>Výše dotace dle výpočtu</t>
  </si>
  <si>
    <t>Výše dotace po zaokrouhlení</t>
  </si>
  <si>
    <t>Investiční bez DPH</t>
  </si>
  <si>
    <t>Neinvestiční bez DPH</t>
  </si>
  <si>
    <t>Procento DPH [%]</t>
  </si>
  <si>
    <t>Podoblast:</t>
  </si>
  <si>
    <t>Podporovaná aktivita:</t>
  </si>
  <si>
    <t xml:space="preserve">                                                                                       </t>
  </si>
  <si>
    <t>Výběrová řízení</t>
  </si>
  <si>
    <t>Manažerské řízení</t>
  </si>
  <si>
    <t>Přímé realizační výdaje</t>
  </si>
  <si>
    <t>Dodávky a služby</t>
  </si>
  <si>
    <t>Ostatní</t>
  </si>
  <si>
    <t xml:space="preserve">Projektová příprava </t>
  </si>
  <si>
    <t>Max. procentní výše na projektovou přípravu</t>
  </si>
  <si>
    <t>Stavební práce</t>
  </si>
  <si>
    <t>Projektová dokumentace</t>
  </si>
  <si>
    <t>BOZP</t>
  </si>
  <si>
    <t>4.1 Příroda a krajina</t>
  </si>
  <si>
    <t xml:space="preserve">4.1.B Budování návštěvnické infrastruktury ve zvláště chráněných územích </t>
  </si>
  <si>
    <t>Název příjemce: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</si>
</sst>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rgb="FF000000"/>
      <name val="Tahoma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164" fontId="1" fillId="0" borderId="6" xfId="0" applyNumberFormat="1" applyFont="1" applyBorder="1" applyAlignment="1">
      <alignment vertical="top"/>
    </xf>
    <xf numFmtId="164" fontId="1" fillId="0" borderId="0" xfId="0" applyNumberFormat="1" applyFont="1"/>
    <xf numFmtId="165" fontId="3" fillId="0" borderId="12" xfId="0" applyNumberFormat="1" applyFon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3" borderId="11" xfId="0" applyNumberFormat="1" applyFill="1" applyBorder="1" applyAlignment="1">
      <alignment horizontal="right"/>
    </xf>
    <xf numFmtId="0" fontId="0" fillId="0" borderId="9" xfId="0" applyBorder="1"/>
    <xf numFmtId="0" fontId="0" fillId="0" borderId="11" xfId="0" applyBorder="1"/>
    <xf numFmtId="165" fontId="0" fillId="3" borderId="5" xfId="0" applyNumberFormat="1" applyFill="1" applyBorder="1" applyAlignment="1">
      <alignment horizontal="right"/>
    </xf>
    <xf numFmtId="165" fontId="0" fillId="2" borderId="5" xfId="0" applyNumberFormat="1" applyFill="1" applyBorder="1" applyAlignment="1" applyProtection="1">
      <alignment horizontal="right"/>
      <protection locked="0"/>
    </xf>
    <xf numFmtId="165" fontId="0" fillId="0" borderId="14" xfId="0" applyNumberFormat="1" applyBorder="1" applyAlignment="1">
      <alignment horizontal="right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165" fontId="0" fillId="0" borderId="15" xfId="0" applyNumberFormat="1" applyBorder="1" applyAlignment="1">
      <alignment horizontal="right"/>
    </xf>
    <xf numFmtId="165" fontId="0" fillId="3" borderId="8" xfId="0" applyNumberFormat="1" applyFill="1" applyBorder="1" applyAlignment="1">
      <alignment horizontal="right"/>
    </xf>
    <xf numFmtId="165" fontId="0" fillId="3" borderId="2" xfId="0" applyNumberFormat="1" applyFill="1" applyBorder="1" applyAlignment="1">
      <alignment horizontal="right"/>
    </xf>
    <xf numFmtId="165" fontId="0" fillId="2" borderId="13" xfId="0" applyNumberFormat="1" applyFill="1" applyBorder="1" applyAlignment="1" applyProtection="1">
      <alignment horizontal="right"/>
      <protection locked="0"/>
    </xf>
    <xf numFmtId="165" fontId="0" fillId="0" borderId="13" xfId="0" applyNumberFormat="1" applyBorder="1" applyAlignment="1">
      <alignment horizontal="right"/>
    </xf>
    <xf numFmtId="165" fontId="0" fillId="2" borderId="14" xfId="0" applyNumberFormat="1" applyFill="1" applyBorder="1" applyAlignment="1" applyProtection="1">
      <alignment horizontal="right"/>
      <protection locked="0"/>
    </xf>
    <xf numFmtId="165" fontId="0" fillId="0" borderId="5" xfId="0" applyNumberFormat="1" applyBorder="1" applyAlignment="1">
      <alignment horizontal="right"/>
    </xf>
    <xf numFmtId="165" fontId="0" fillId="3" borderId="4" xfId="0" applyNumberFormat="1" applyFill="1" applyBorder="1" applyAlignment="1">
      <alignment horizontal="right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3" borderId="12" xfId="0" applyNumberFormat="1" applyFill="1" applyBorder="1" applyAlignment="1">
      <alignment horizontal="right"/>
    </xf>
    <xf numFmtId="165" fontId="0" fillId="0" borderId="12" xfId="0" applyNumberFormat="1" applyBorder="1" applyAlignment="1" applyProtection="1">
      <alignment horizontal="right"/>
      <protection locked="0"/>
    </xf>
    <xf numFmtId="165" fontId="0" fillId="3" borderId="0" xfId="0" applyNumberFormat="1" applyFill="1" applyAlignment="1">
      <alignment horizontal="right"/>
    </xf>
    <xf numFmtId="165" fontId="0" fillId="2" borderId="1" xfId="0" applyNumberFormat="1" applyFill="1" applyBorder="1" applyAlignment="1" applyProtection="1">
      <alignment horizontal="right"/>
      <protection locked="0"/>
    </xf>
    <xf numFmtId="165" fontId="0" fillId="3" borderId="14" xfId="0" applyNumberFormat="1" applyFill="1" applyBorder="1" applyAlignment="1">
      <alignment horizontal="right"/>
    </xf>
    <xf numFmtId="165" fontId="0" fillId="3" borderId="15" xfId="0" applyNumberForma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3" borderId="0" xfId="0" applyFont="1" applyFill="1"/>
    <xf numFmtId="0" fontId="14" fillId="0" borderId="0" xfId="0" applyFont="1"/>
    <xf numFmtId="14" fontId="14" fillId="0" borderId="0" xfId="0" applyNumberFormat="1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 applyProtection="1">
      <alignment wrapText="1"/>
      <protection locked="0"/>
    </xf>
    <xf numFmtId="165" fontId="0" fillId="4" borderId="12" xfId="0" applyNumberFormat="1" applyFill="1" applyBorder="1" applyAlignment="1">
      <alignment horizontal="right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6" fillId="0" borderId="0" xfId="0" applyFont="1"/>
    <xf numFmtId="3" fontId="0" fillId="2" borderId="5" xfId="0" applyNumberFormat="1" applyFill="1" applyBorder="1" applyAlignment="1" applyProtection="1">
      <alignment horizontal="center"/>
      <protection locked="0"/>
    </xf>
    <xf numFmtId="3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0" fillId="0" borderId="0" xfId="0" applyNumberFormat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4" borderId="11" xfId="0" applyNumberFormat="1" applyFill="1" applyBorder="1" applyAlignment="1">
      <alignment horizontal="right"/>
    </xf>
    <xf numFmtId="0" fontId="0" fillId="0" borderId="9" xfId="0" applyBorder="1" applyAlignment="1">
      <alignment horizontal="right"/>
    </xf>
    <xf numFmtId="165" fontId="0" fillId="4" borderId="10" xfId="0" applyNumberFormat="1" applyFill="1" applyBorder="1" applyAlignment="1">
      <alignment horizontal="right"/>
    </xf>
    <xf numFmtId="165" fontId="0" fillId="4" borderId="9" xfId="0" applyNumberFormat="1" applyFill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5" fontId="0" fillId="0" borderId="11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65" fontId="3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9" xfId="0" applyFont="1" applyFill="1" applyBorder="1" applyProtection="1">
      <protection locked="0"/>
    </xf>
    <xf numFmtId="0" fontId="0" fillId="3" borderId="19" xfId="0" applyFill="1" applyBorder="1"/>
    <xf numFmtId="0" fontId="15" fillId="0" borderId="16" xfId="0" applyFont="1" applyBorder="1" applyAlignment="1" applyProtection="1">
      <alignment horizontal="left" vertical="center" wrapText="1" shrinkToFit="1"/>
      <protection locked="0"/>
    </xf>
    <xf numFmtId="0" fontId="15" fillId="0" borderId="17" xfId="0" applyFont="1" applyBorder="1" applyAlignment="1" applyProtection="1">
      <alignment horizontal="left" vertical="center" wrapText="1" shrinkToFit="1"/>
      <protection locked="0"/>
    </xf>
    <xf numFmtId="0" fontId="15" fillId="0" borderId="18" xfId="0" applyFont="1" applyBorder="1" applyAlignment="1" applyProtection="1">
      <alignment horizontal="left" vertical="center" wrapText="1" shrinkToFit="1"/>
      <protection locked="0"/>
    </xf>
    <xf numFmtId="0" fontId="1" fillId="3" borderId="0" xfId="0" applyFont="1" applyFill="1"/>
    <xf numFmtId="0" fontId="0" fillId="3" borderId="0" xfId="0" applyFill="1"/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0" fillId="0" borderId="0" xfId="0"/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3" fontId="0" fillId="0" borderId="1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right"/>
    </xf>
    <xf numFmtId="3" fontId="3" fillId="0" borderId="1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3" fontId="0" fillId="2" borderId="8" xfId="0" applyNumberFormat="1" applyFill="1" applyBorder="1" applyAlignment="1" applyProtection="1">
      <alignment horizontal="center"/>
      <protection locked="0"/>
    </xf>
    <xf numFmtId="3" fontId="0" fillId="2" borderId="6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Normální" xfId="0" builtinId="0"/>
  </cellStyles>
  <dxfs count="5">
    <dxf>
      <font>
        <color theme="1"/>
      </font>
      <fill>
        <patternFill>
          <bgColor theme="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Pomocný!$A$18" lockText="1"/>
</file>

<file path=xl/ctrlProps/ctrlProp2.xml><?xml version="1.0" encoding="utf-8"?>
<formControlPr xmlns="http://schemas.microsoft.com/office/spreadsheetml/2009/9/main" objectType="CheckBox" fmlaLink="Pomocný!$A$19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28575</xdr:rowOff>
        </xdr:from>
        <xdr:to>
          <xdr:col>4</xdr:col>
          <xdr:colOff>1123950</xdr:colOff>
          <xdr:row>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DPH v rámci projektu není způsobilé (žadatele je plátce a na předmět uplatní odpočet)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0</xdr:colOff>
      <xdr:row>34</xdr:row>
      <xdr:rowOff>0</xdr:rowOff>
    </xdr:from>
    <xdr:to>
      <xdr:col>0</xdr:col>
      <xdr:colOff>1595437</xdr:colOff>
      <xdr:row>34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F72F5B3-B85C-4C1D-8E7E-0177DDC0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04"/>
        <a:stretch>
          <a:fillRect/>
        </a:stretch>
      </xdr:blipFill>
      <xdr:spPr bwMode="auto">
        <a:xfrm>
          <a:off x="0" y="8524875"/>
          <a:ext cx="159543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12</xdr:col>
      <xdr:colOff>2381</xdr:colOff>
      <xdr:row>34</xdr:row>
      <xdr:rowOff>571500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20DDAE3-4778-48BD-BF0E-67DDCC8F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1728" r="33333"/>
        <a:stretch/>
      </xdr:blipFill>
      <xdr:spPr bwMode="auto">
        <a:xfrm>
          <a:off x="11846719" y="8524875"/>
          <a:ext cx="16573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28575</xdr:rowOff>
        </xdr:from>
        <xdr:to>
          <xdr:col>5</xdr:col>
          <xdr:colOff>219075</xdr:colOff>
          <xdr:row>8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DPH v rámci projektu není způsobilé (žadatele je plátce a na předmět uplatní odpočet)</a:t>
              </a:r>
            </a:p>
          </xdr:txBody>
        </xdr:sp>
        <xdr:clientData fLocksWithSheet="0"/>
      </xdr:twoCellAnchor>
    </mc:Choice>
    <mc:Fallback/>
  </mc:AlternateContent>
  <xdr:oneCellAnchor>
    <xdr:from>
      <xdr:col>7</xdr:col>
      <xdr:colOff>456080</xdr:colOff>
      <xdr:row>35</xdr:row>
      <xdr:rowOff>44637</xdr:rowOff>
    </xdr:from>
    <xdr:ext cx="3648100" cy="685800"/>
    <xdr:pic>
      <xdr:nvPicPr>
        <xdr:cNvPr id="3" name="Obrázek 2" descr="http://olomouc.hnutiduha.cz/data/Loga/M%C5%BDP_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2780" y="10369737"/>
          <a:ext cx="36481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150719</xdr:colOff>
      <xdr:row>35</xdr:row>
      <xdr:rowOff>59390</xdr:rowOff>
    </xdr:from>
    <xdr:ext cx="4182449" cy="762000"/>
    <xdr:pic>
      <xdr:nvPicPr>
        <xdr:cNvPr id="4" name="Picture 112" descr="header-opz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744" y="10384490"/>
          <a:ext cx="418244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atejka\Documents\dokumenty%20Kapkov&#225;\2014-2020\2014+\dokumenty%20pro%20v&#253;zvu\45_47\Kopie%20-%20intern&#237;%20checklist%20v1.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pomocné výpočty"/>
      <sheetName val="Kumulativní rozpočet projektu"/>
      <sheetName val="interní checklist"/>
      <sheetName val="hodnocení - ochranné nádrže"/>
      <sheetName val="hodnocení - ochranné nádrže (2"/>
      <sheetName val="hodnocení - Oddělený sběr odpa."/>
      <sheetName val="hodnocení - Kompostárny"/>
      <sheetName val="hodnocení - Analýzy rizik"/>
      <sheetName val="hodnocení - Sanace"/>
      <sheetName val="hodnocení - Celkem"/>
      <sheetName val="výstup"/>
    </sheetNames>
    <sheetDataSet>
      <sheetData sheetId="0"/>
      <sheetData sheetId="1">
        <row r="2">
          <cell r="B2">
            <v>1</v>
          </cell>
        </row>
      </sheetData>
      <sheetData sheetId="2"/>
      <sheetData sheetId="3">
        <row r="183">
          <cell r="H183" t="str">
            <v>-</v>
          </cell>
        </row>
      </sheetData>
      <sheetData sheetId="4">
        <row r="40">
          <cell r="D40">
            <v>1</v>
          </cell>
          <cell r="E40">
            <v>1</v>
          </cell>
        </row>
        <row r="43">
          <cell r="D43" t="str">
            <v>vyřazení</v>
          </cell>
          <cell r="E43" t="str">
            <v>vyřazení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6" tint="0.39997558519241921"/>
    <pageSetUpPr fitToPage="1"/>
  </sheetPr>
  <dimension ref="A1:N35"/>
  <sheetViews>
    <sheetView showGridLines="0" tabSelected="1" zoomScale="85" zoomScaleNormal="85" zoomScaleSheetLayoutView="80" workbookViewId="0">
      <selection activeCell="I9" sqref="I9:J10"/>
    </sheetView>
  </sheetViews>
  <sheetFormatPr defaultRowHeight="15" x14ac:dyDescent="0.25"/>
  <cols>
    <col min="1" max="1" width="31.5703125" style="2" customWidth="1"/>
    <col min="2" max="2" width="15.140625" customWidth="1"/>
    <col min="3" max="3" width="18.28515625" customWidth="1"/>
    <col min="4" max="4" width="19.42578125" customWidth="1"/>
    <col min="5" max="5" width="21.140625" customWidth="1"/>
    <col min="6" max="6" width="19.85546875" customWidth="1"/>
    <col min="7" max="7" width="2.28515625" customWidth="1"/>
    <col min="8" max="8" width="9.28515625" customWidth="1"/>
    <col min="9" max="9" width="19" customWidth="1"/>
    <col min="10" max="10" width="21.85546875" customWidth="1"/>
    <col min="11" max="11" width="18.5703125" customWidth="1"/>
    <col min="12" max="12" width="6.28515625" customWidth="1"/>
    <col min="13" max="13" width="1.140625" style="1" customWidth="1"/>
    <col min="14" max="14" width="11.140625" customWidth="1"/>
    <col min="15" max="15" width="8.140625" customWidth="1"/>
    <col min="16" max="16" width="59.7109375" customWidth="1"/>
    <col min="17" max="17" width="26.7109375" customWidth="1"/>
    <col min="18" max="18" width="10.85546875" bestFit="1" customWidth="1"/>
  </cols>
  <sheetData>
    <row r="1" spans="1:14" ht="64.5" customHeight="1" x14ac:dyDescent="0.7">
      <c r="A1" s="105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29.25" customHeight="1" x14ac:dyDescent="0.25"/>
    <row r="3" spans="1:14" ht="13.5" customHeight="1" x14ac:dyDescent="0.25">
      <c r="A3" s="42" t="s">
        <v>61</v>
      </c>
      <c r="B3" s="106"/>
      <c r="C3" s="106"/>
      <c r="D3" s="106"/>
      <c r="E3" s="106"/>
      <c r="F3" s="106"/>
      <c r="H3" s="43"/>
      <c r="I3" s="43" t="s">
        <v>32</v>
      </c>
    </row>
    <row r="4" spans="1:14" ht="15" customHeight="1" x14ac:dyDescent="0.25">
      <c r="A4" s="42" t="s">
        <v>31</v>
      </c>
      <c r="B4" s="106"/>
      <c r="C4" s="106"/>
      <c r="D4" s="106"/>
      <c r="E4" s="106"/>
      <c r="F4" s="106"/>
      <c r="H4" s="44"/>
      <c r="I4" s="109" t="s">
        <v>30</v>
      </c>
      <c r="J4" s="110"/>
      <c r="K4" s="110"/>
      <c r="L4" s="110"/>
      <c r="M4" s="110"/>
      <c r="N4" s="110"/>
    </row>
    <row r="5" spans="1:14" ht="15" customHeight="1" x14ac:dyDescent="0.25">
      <c r="A5" s="42"/>
      <c r="H5" s="43"/>
      <c r="I5" s="74" t="s">
        <v>29</v>
      </c>
      <c r="J5" s="74"/>
    </row>
    <row r="6" spans="1:14" ht="25.5" customHeight="1" x14ac:dyDescent="0.25">
      <c r="A6" s="51" t="s">
        <v>46</v>
      </c>
      <c r="B6" s="122" t="s">
        <v>59</v>
      </c>
      <c r="C6" s="123"/>
      <c r="D6" s="123"/>
      <c r="E6" s="123"/>
      <c r="I6" s="74"/>
      <c r="J6" s="74"/>
      <c r="K6" s="40"/>
      <c r="L6" s="40"/>
      <c r="M6" s="40"/>
      <c r="N6" s="40"/>
    </row>
    <row r="7" spans="1:14" s="46" customFormat="1" ht="36" customHeight="1" x14ac:dyDescent="0.25">
      <c r="A7" s="52" t="s">
        <v>47</v>
      </c>
      <c r="B7" s="117" t="s">
        <v>60</v>
      </c>
      <c r="C7" s="118"/>
      <c r="D7" s="118"/>
      <c r="E7" s="118"/>
      <c r="F7" s="118"/>
      <c r="G7" s="118"/>
      <c r="H7" s="118"/>
      <c r="I7" s="118"/>
      <c r="J7" s="118"/>
      <c r="K7" s="118"/>
      <c r="M7" s="47"/>
    </row>
    <row r="8" spans="1:14" s="46" customFormat="1" ht="27" customHeight="1" x14ac:dyDescent="0.25">
      <c r="A8" s="45" t="s">
        <v>28</v>
      </c>
      <c r="B8" s="119" t="s">
        <v>35</v>
      </c>
      <c r="C8" s="120"/>
      <c r="D8" s="120"/>
      <c r="E8" s="120"/>
      <c r="F8" s="120"/>
      <c r="G8" s="120"/>
      <c r="H8" s="120"/>
      <c r="I8" s="120"/>
      <c r="J8" s="120"/>
      <c r="K8" s="121"/>
      <c r="M8" s="47"/>
    </row>
    <row r="9" spans="1:14" ht="32.25" customHeight="1" x14ac:dyDescent="0.25">
      <c r="A9" s="51" t="s">
        <v>27</v>
      </c>
      <c r="B9" s="41"/>
      <c r="I9" s="74"/>
      <c r="J9" s="74"/>
      <c r="K9" s="40"/>
      <c r="L9" s="40"/>
      <c r="M9" s="40"/>
      <c r="N9" s="40"/>
    </row>
    <row r="10" spans="1:14" ht="39" customHeight="1" x14ac:dyDescent="0.25">
      <c r="B10" s="41"/>
      <c r="I10" s="74"/>
      <c r="J10" s="74"/>
      <c r="K10" s="40"/>
      <c r="L10" s="40"/>
      <c r="M10" s="40"/>
      <c r="N10" s="40"/>
    </row>
    <row r="11" spans="1:14" ht="21.75" thickBot="1" x14ac:dyDescent="0.4">
      <c r="A11" s="39" t="s">
        <v>26</v>
      </c>
    </row>
    <row r="12" spans="1:14" s="2" customFormat="1" x14ac:dyDescent="0.25">
      <c r="A12" s="75" t="s">
        <v>55</v>
      </c>
      <c r="B12" s="76"/>
      <c r="C12" s="107">
        <v>5</v>
      </c>
      <c r="D12" s="79" t="s">
        <v>43</v>
      </c>
      <c r="E12" s="79" t="s">
        <v>44</v>
      </c>
      <c r="F12" s="79" t="s">
        <v>22</v>
      </c>
      <c r="G12" s="111" t="s">
        <v>45</v>
      </c>
      <c r="H12" s="113"/>
      <c r="I12" s="124" t="s">
        <v>20</v>
      </c>
      <c r="J12" s="79" t="s">
        <v>19</v>
      </c>
      <c r="K12" s="79" t="s">
        <v>18</v>
      </c>
      <c r="L12" s="111" t="s">
        <v>17</v>
      </c>
      <c r="M12" s="112"/>
      <c r="N12" s="113"/>
    </row>
    <row r="13" spans="1:14" ht="87" customHeight="1" thickBot="1" x14ac:dyDescent="0.3">
      <c r="A13" s="77"/>
      <c r="B13" s="78"/>
      <c r="C13" s="108"/>
      <c r="D13" s="80"/>
      <c r="E13" s="80"/>
      <c r="F13" s="80"/>
      <c r="G13" s="114"/>
      <c r="H13" s="116"/>
      <c r="I13" s="125"/>
      <c r="J13" s="80"/>
      <c r="K13" s="80"/>
      <c r="L13" s="114"/>
      <c r="M13" s="115"/>
      <c r="N13" s="116"/>
    </row>
    <row r="14" spans="1:14" x14ac:dyDescent="0.25">
      <c r="A14" s="79" t="s">
        <v>51</v>
      </c>
      <c r="B14" s="81" t="s">
        <v>56</v>
      </c>
      <c r="C14" s="82"/>
      <c r="D14" s="31"/>
      <c r="E14" s="31"/>
      <c r="F14" s="36">
        <f>D14+E14</f>
        <v>0</v>
      </c>
      <c r="G14" s="57">
        <v>21</v>
      </c>
      <c r="H14" s="58"/>
      <c r="I14" s="38">
        <f>F14*(1+(G14/100))</f>
        <v>0</v>
      </c>
      <c r="J14" s="28"/>
      <c r="K14" s="37">
        <f>I14-L14</f>
        <v>0</v>
      </c>
      <c r="L14" s="61">
        <f>IF(Pomocný!A18=TRUE,F14-J14,(F14-J14)*(1+(G14/100)))</f>
        <v>0</v>
      </c>
      <c r="M14" s="61"/>
      <c r="N14" s="62"/>
    </row>
    <row r="15" spans="1:14" x14ac:dyDescent="0.25">
      <c r="A15" s="91"/>
      <c r="B15" s="81" t="s">
        <v>52</v>
      </c>
      <c r="C15" s="82"/>
      <c r="D15" s="31"/>
      <c r="E15" s="31"/>
      <c r="F15" s="36">
        <f t="shared" ref="F15:F16" si="0">D15+E15</f>
        <v>0</v>
      </c>
      <c r="G15" s="57">
        <v>21</v>
      </c>
      <c r="H15" s="70"/>
      <c r="I15" s="38">
        <f t="shared" ref="I15:I16" si="1">F15*(1+(G15/100))</f>
        <v>0</v>
      </c>
      <c r="J15" s="28"/>
      <c r="K15" s="36">
        <f>I15-L15</f>
        <v>0</v>
      </c>
      <c r="L15" s="61">
        <f>IF(Pomocný!A19=TRUE,F15-J15,(F15-J15)*(1+(G15/100)))</f>
        <v>0</v>
      </c>
      <c r="M15" s="61"/>
      <c r="N15" s="62"/>
    </row>
    <row r="16" spans="1:14" ht="15.75" thickBot="1" x14ac:dyDescent="0.3">
      <c r="A16" s="91"/>
      <c r="B16" s="85" t="s">
        <v>53</v>
      </c>
      <c r="C16" s="86"/>
      <c r="D16" s="26"/>
      <c r="E16" s="35"/>
      <c r="F16" s="36">
        <f t="shared" si="0"/>
        <v>0</v>
      </c>
      <c r="G16" s="68">
        <v>21</v>
      </c>
      <c r="H16" s="69"/>
      <c r="I16" s="38">
        <f t="shared" si="1"/>
        <v>0</v>
      </c>
      <c r="J16" s="28"/>
      <c r="K16" s="19">
        <f>I16-L16</f>
        <v>0</v>
      </c>
      <c r="L16" s="67">
        <f>IF(Pomocný!A18=TRUE,F16-J16,(F16-J16)*(1+(G16/100)))</f>
        <v>0</v>
      </c>
      <c r="M16" s="61"/>
      <c r="N16" s="62"/>
    </row>
    <row r="17" spans="1:14" ht="15.75" thickBot="1" x14ac:dyDescent="0.3">
      <c r="A17" s="80"/>
      <c r="B17" s="83" t="s">
        <v>5</v>
      </c>
      <c r="C17" s="84"/>
      <c r="D17" s="53">
        <f>SUM(D14:D16)</f>
        <v>0</v>
      </c>
      <c r="E17" s="53">
        <f>SUM(E14:E16)</f>
        <v>0</v>
      </c>
      <c r="F17" s="53">
        <f>SUM(F14:F16)</f>
        <v>0</v>
      </c>
      <c r="G17" s="63"/>
      <c r="H17" s="64"/>
      <c r="I17" s="53">
        <f>SUM(I14:I16)</f>
        <v>0</v>
      </c>
      <c r="J17" s="53">
        <f>SUM(J14:J16)</f>
        <v>0</v>
      </c>
      <c r="K17" s="53">
        <f>SUM(K14:K16)</f>
        <v>0</v>
      </c>
      <c r="L17" s="63">
        <f>SUM(L14:N16)</f>
        <v>0</v>
      </c>
      <c r="M17" s="65"/>
      <c r="N17" s="66"/>
    </row>
    <row r="18" spans="1:14" ht="15.75" customHeight="1" x14ac:dyDescent="0.25">
      <c r="A18" s="79" t="s">
        <v>54</v>
      </c>
      <c r="B18" s="59" t="s">
        <v>8</v>
      </c>
      <c r="C18" s="60"/>
      <c r="D18" s="31"/>
      <c r="E18" s="31"/>
      <c r="F18" s="36">
        <f t="shared" ref="F18:F25" si="2">D18+E18</f>
        <v>0</v>
      </c>
      <c r="G18" s="57">
        <v>21</v>
      </c>
      <c r="H18" s="58"/>
      <c r="I18" s="38">
        <f t="shared" ref="I18:I25" si="3">F18*(1+(G18/100))</f>
        <v>0</v>
      </c>
      <c r="J18" s="28"/>
      <c r="K18" s="36">
        <f t="shared" ref="K18:K25" si="4">I18-L18</f>
        <v>0</v>
      </c>
      <c r="L18" s="61">
        <f>IF(Pomocný!A18=TRUE,F18-J18,(F18-J18)*(1+(G18/100)))</f>
        <v>0</v>
      </c>
      <c r="M18" s="61"/>
      <c r="N18" s="62"/>
    </row>
    <row r="19" spans="1:14" ht="15.75" customHeight="1" x14ac:dyDescent="0.25">
      <c r="A19" s="91"/>
      <c r="B19" s="59" t="s">
        <v>57</v>
      </c>
      <c r="C19" s="60"/>
      <c r="D19" s="31"/>
      <c r="E19" s="31"/>
      <c r="F19" s="36">
        <f t="shared" si="2"/>
        <v>0</v>
      </c>
      <c r="G19" s="57">
        <v>21</v>
      </c>
      <c r="H19" s="58"/>
      <c r="I19" s="38">
        <f>F19*(1+(G19/100))</f>
        <v>0</v>
      </c>
      <c r="J19" s="28"/>
      <c r="K19" s="36">
        <f t="shared" si="4"/>
        <v>0</v>
      </c>
      <c r="L19" s="61">
        <f>IF(Pomocný!A19=TRUE,F19-J19,(F19-J19)*(1+(G19/100)))</f>
        <v>0</v>
      </c>
      <c r="M19" s="61"/>
      <c r="N19" s="62"/>
    </row>
    <row r="20" spans="1:14" ht="15.75" customHeight="1" x14ac:dyDescent="0.25">
      <c r="A20" s="91"/>
      <c r="B20" s="59" t="s">
        <v>49</v>
      </c>
      <c r="C20" s="60"/>
      <c r="D20" s="31"/>
      <c r="E20" s="31"/>
      <c r="F20" s="36">
        <f t="shared" si="2"/>
        <v>0</v>
      </c>
      <c r="G20" s="57">
        <v>21</v>
      </c>
      <c r="H20" s="58"/>
      <c r="I20" s="38">
        <f>F20*(1+(G20/100))</f>
        <v>0</v>
      </c>
      <c r="J20" s="28"/>
      <c r="K20" s="36">
        <f t="shared" si="4"/>
        <v>0</v>
      </c>
      <c r="L20" s="61">
        <f>IF(Pomocný!A20=TRUE,F20-J20,(F20-J20)*(1+(G20/100)))</f>
        <v>0</v>
      </c>
      <c r="M20" s="61"/>
      <c r="N20" s="62"/>
    </row>
    <row r="21" spans="1:14" ht="15.75" customHeight="1" x14ac:dyDescent="0.25">
      <c r="A21" s="91"/>
      <c r="B21" s="59" t="s">
        <v>10</v>
      </c>
      <c r="C21" s="60"/>
      <c r="D21" s="31"/>
      <c r="E21" s="31"/>
      <c r="F21" s="36">
        <f t="shared" si="2"/>
        <v>0</v>
      </c>
      <c r="G21" s="57">
        <v>21</v>
      </c>
      <c r="H21" s="58"/>
      <c r="I21" s="38">
        <f t="shared" si="3"/>
        <v>0</v>
      </c>
      <c r="J21" s="28"/>
      <c r="K21" s="36">
        <f t="shared" si="4"/>
        <v>0</v>
      </c>
      <c r="L21" s="61">
        <f>IF(Pomocný!A21=TRUE,F21-J21,(F21-J21)*(1+(G21/100)))</f>
        <v>0</v>
      </c>
      <c r="M21" s="61"/>
      <c r="N21" s="62"/>
    </row>
    <row r="22" spans="1:14" ht="15.75" customHeight="1" x14ac:dyDescent="0.25">
      <c r="A22" s="91"/>
      <c r="B22" s="59" t="s">
        <v>9</v>
      </c>
      <c r="C22" s="60"/>
      <c r="D22" s="31"/>
      <c r="E22" s="31"/>
      <c r="F22" s="36">
        <f t="shared" si="2"/>
        <v>0</v>
      </c>
      <c r="G22" s="57">
        <v>21</v>
      </c>
      <c r="H22" s="58"/>
      <c r="I22" s="38">
        <f t="shared" si="3"/>
        <v>0</v>
      </c>
      <c r="J22" s="28"/>
      <c r="K22" s="36">
        <f t="shared" si="4"/>
        <v>0</v>
      </c>
      <c r="L22" s="61">
        <f>IF(Pomocný!A22=TRUE,F22-J22,(F22-J22)*(1+(G22/100)))</f>
        <v>0</v>
      </c>
      <c r="M22" s="61"/>
      <c r="N22" s="62"/>
    </row>
    <row r="23" spans="1:14" ht="15.75" customHeight="1" x14ac:dyDescent="0.25">
      <c r="A23" s="91"/>
      <c r="B23" s="59" t="s">
        <v>58</v>
      </c>
      <c r="C23" s="60"/>
      <c r="D23" s="31"/>
      <c r="E23" s="31"/>
      <c r="F23" s="36">
        <f t="shared" si="2"/>
        <v>0</v>
      </c>
      <c r="G23" s="57">
        <v>21</v>
      </c>
      <c r="H23" s="58"/>
      <c r="I23" s="38">
        <f t="shared" si="3"/>
        <v>0</v>
      </c>
      <c r="J23" s="28"/>
      <c r="K23" s="36">
        <f t="shared" si="4"/>
        <v>0</v>
      </c>
      <c r="L23" s="61">
        <f>IF(Pomocný!A23=TRUE,F23-J23,(F23-J23)*(1+(G23/100)))</f>
        <v>0</v>
      </c>
      <c r="M23" s="61"/>
      <c r="N23" s="62"/>
    </row>
    <row r="24" spans="1:14" ht="15.75" customHeight="1" x14ac:dyDescent="0.25">
      <c r="A24" s="91"/>
      <c r="B24" s="59" t="s">
        <v>50</v>
      </c>
      <c r="C24" s="60"/>
      <c r="D24" s="31"/>
      <c r="E24" s="31"/>
      <c r="F24" s="36">
        <f t="shared" si="2"/>
        <v>0</v>
      </c>
      <c r="G24" s="57">
        <v>21</v>
      </c>
      <c r="H24" s="58"/>
      <c r="I24" s="38">
        <f t="shared" si="3"/>
        <v>0</v>
      </c>
      <c r="J24" s="28"/>
      <c r="K24" s="36">
        <f t="shared" si="4"/>
        <v>0</v>
      </c>
      <c r="L24" s="61">
        <f>IF(Pomocný!A24=TRUE,F24-J24,(F24-J24)*(1+(G24/100)))</f>
        <v>0</v>
      </c>
      <c r="M24" s="61"/>
      <c r="N24" s="62"/>
    </row>
    <row r="25" spans="1:14" ht="15.75" customHeight="1" thickBot="1" x14ac:dyDescent="0.3">
      <c r="A25" s="91"/>
      <c r="B25" s="89" t="s">
        <v>53</v>
      </c>
      <c r="C25" s="90"/>
      <c r="D25" s="31"/>
      <c r="E25" s="31"/>
      <c r="F25" s="36">
        <f t="shared" si="2"/>
        <v>0</v>
      </c>
      <c r="G25" s="68">
        <v>21</v>
      </c>
      <c r="H25" s="104"/>
      <c r="I25" s="38">
        <f t="shared" si="3"/>
        <v>0</v>
      </c>
      <c r="J25" s="28"/>
      <c r="K25" s="36">
        <f t="shared" si="4"/>
        <v>0</v>
      </c>
      <c r="L25" s="61">
        <f>IF(Pomocný!A18=TRUE,F25-J25,(F25-J25)*(1+(G25/100)))</f>
        <v>0</v>
      </c>
      <c r="M25" s="61"/>
      <c r="N25" s="62"/>
    </row>
    <row r="26" spans="1:14" ht="15.75" customHeight="1" thickBot="1" x14ac:dyDescent="0.3">
      <c r="A26" s="80"/>
      <c r="B26" s="83" t="s">
        <v>4</v>
      </c>
      <c r="C26" s="84"/>
      <c r="D26" s="53">
        <f>SUM(D18:D25)</f>
        <v>0</v>
      </c>
      <c r="E26" s="53">
        <f>SUM(E18:E25)</f>
        <v>0</v>
      </c>
      <c r="F26" s="53">
        <f>SUM(F18:F25)</f>
        <v>0</v>
      </c>
      <c r="G26" s="63"/>
      <c r="H26" s="66"/>
      <c r="I26" s="53">
        <f>SUM(I18:I25)</f>
        <v>0</v>
      </c>
      <c r="J26" s="53">
        <f>SUM(J18:J25)</f>
        <v>0</v>
      </c>
      <c r="K26" s="53">
        <f>I26-L26</f>
        <v>0</v>
      </c>
      <c r="L26" s="63">
        <f>IF(SUM(L18:N25)&gt;(L17*(C12/100)),(L17*(C12/100)),SUM(L18:L25))</f>
        <v>0</v>
      </c>
      <c r="M26" s="65"/>
      <c r="N26" s="66"/>
    </row>
    <row r="27" spans="1:14" s="1" customFormat="1" ht="15.75" thickBot="1" x14ac:dyDescent="0.3">
      <c r="A27" s="71" t="s">
        <v>4</v>
      </c>
      <c r="B27" s="72"/>
      <c r="C27" s="73"/>
      <c r="D27" s="15">
        <f>SUM(D17,D26)</f>
        <v>0</v>
      </c>
      <c r="E27" s="15">
        <f>SUM(E17,E26)</f>
        <v>0</v>
      </c>
      <c r="F27" s="15">
        <f>SUM(F17,F26)</f>
        <v>0</v>
      </c>
      <c r="G27" s="87"/>
      <c r="H27" s="88"/>
      <c r="I27" s="15">
        <f>SUM(I17,I26)</f>
        <v>0</v>
      </c>
      <c r="J27" s="15">
        <f>SUM(J17,J26)</f>
        <v>0</v>
      </c>
      <c r="K27" s="15">
        <f>SUM(K17,K26)</f>
        <v>0</v>
      </c>
      <c r="L27" s="101">
        <f>L17+L26</f>
        <v>0</v>
      </c>
      <c r="M27" s="102"/>
      <c r="N27" s="103"/>
    </row>
    <row r="28" spans="1:14" ht="34.5" customHeight="1" thickBot="1" x14ac:dyDescent="0.3"/>
    <row r="29" spans="1:14" ht="18" customHeight="1" x14ac:dyDescent="0.25">
      <c r="D29" s="12"/>
      <c r="E29" s="12"/>
      <c r="G29" s="98" t="s">
        <v>3</v>
      </c>
      <c r="H29" s="99"/>
      <c r="I29" s="99"/>
      <c r="J29" s="99"/>
      <c r="K29" s="99"/>
      <c r="L29" s="99"/>
      <c r="M29" s="99"/>
      <c r="N29" s="100"/>
    </row>
    <row r="30" spans="1:14" ht="23.25" customHeight="1" thickBot="1" x14ac:dyDescent="0.3">
      <c r="D30" s="12"/>
      <c r="E30" s="12"/>
      <c r="G30" s="92"/>
      <c r="H30" s="93"/>
      <c r="I30" s="93"/>
      <c r="J30" s="93"/>
      <c r="K30" s="93"/>
      <c r="L30" s="93"/>
      <c r="M30" s="93"/>
      <c r="N30" s="94"/>
    </row>
    <row r="31" spans="1:14" s="3" customFormat="1" ht="21" customHeight="1" x14ac:dyDescent="0.25">
      <c r="A31" s="54" t="s">
        <v>2</v>
      </c>
      <c r="B31" s="55"/>
      <c r="C31" s="11">
        <f>I27</f>
        <v>0</v>
      </c>
      <c r="D31" s="10"/>
      <c r="E31" s="10"/>
      <c r="G31" s="92"/>
      <c r="H31" s="93"/>
      <c r="I31" s="93"/>
      <c r="J31" s="93"/>
      <c r="K31" s="93"/>
      <c r="L31" s="93"/>
      <c r="M31" s="93"/>
      <c r="N31" s="94"/>
    </row>
    <row r="32" spans="1:14" s="3" customFormat="1" ht="21" customHeight="1" x14ac:dyDescent="0.25">
      <c r="A32" s="9" t="s">
        <v>1</v>
      </c>
      <c r="B32" s="8"/>
      <c r="C32" s="7">
        <f>L27</f>
        <v>0</v>
      </c>
      <c r="G32" s="92"/>
      <c r="H32" s="93"/>
      <c r="I32" s="93"/>
      <c r="J32" s="93"/>
      <c r="K32" s="93"/>
      <c r="L32" s="93"/>
      <c r="M32" s="93"/>
      <c r="N32" s="94"/>
    </row>
    <row r="33" spans="1:14" s="3" customFormat="1" ht="18.75" customHeight="1" thickBot="1" x14ac:dyDescent="0.3">
      <c r="A33" s="6" t="s">
        <v>0</v>
      </c>
      <c r="B33" s="5"/>
      <c r="C33" s="4">
        <f>C31-C32</f>
        <v>0</v>
      </c>
      <c r="G33" s="95"/>
      <c r="H33" s="96"/>
      <c r="I33" s="96"/>
      <c r="J33" s="96"/>
      <c r="K33" s="96"/>
      <c r="L33" s="96"/>
      <c r="M33" s="96"/>
      <c r="N33" s="97"/>
    </row>
    <row r="34" spans="1:14" ht="36.75" customHeight="1" x14ac:dyDescent="0.25"/>
    <row r="35" spans="1:14" ht="67.5" customHeight="1" x14ac:dyDescent="0.25">
      <c r="C35" s="56" t="s">
        <v>48</v>
      </c>
    </row>
  </sheetData>
  <mergeCells count="65">
    <mergeCell ref="A1:N1"/>
    <mergeCell ref="B3:F3"/>
    <mergeCell ref="B4:F4"/>
    <mergeCell ref="C12:C13"/>
    <mergeCell ref="I5:J6"/>
    <mergeCell ref="I4:N4"/>
    <mergeCell ref="D12:D13"/>
    <mergeCell ref="E12:E13"/>
    <mergeCell ref="L12:N13"/>
    <mergeCell ref="J12:J13"/>
    <mergeCell ref="F12:F13"/>
    <mergeCell ref="G12:H13"/>
    <mergeCell ref="B7:K7"/>
    <mergeCell ref="B8:K8"/>
    <mergeCell ref="B6:E6"/>
    <mergeCell ref="I12:I13"/>
    <mergeCell ref="G30:N33"/>
    <mergeCell ref="G29:N29"/>
    <mergeCell ref="L27:N27"/>
    <mergeCell ref="G18:H18"/>
    <mergeCell ref="G25:H25"/>
    <mergeCell ref="G26:H26"/>
    <mergeCell ref="L18:N18"/>
    <mergeCell ref="L25:N25"/>
    <mergeCell ref="L26:N26"/>
    <mergeCell ref="L19:N19"/>
    <mergeCell ref="L20:N20"/>
    <mergeCell ref="L21:N21"/>
    <mergeCell ref="L22:N22"/>
    <mergeCell ref="L23:N23"/>
    <mergeCell ref="L24:N24"/>
    <mergeCell ref="G20:H20"/>
    <mergeCell ref="A27:C27"/>
    <mergeCell ref="I9:J10"/>
    <mergeCell ref="A12:B13"/>
    <mergeCell ref="K12:K13"/>
    <mergeCell ref="B14:C14"/>
    <mergeCell ref="B17:C17"/>
    <mergeCell ref="B16:C16"/>
    <mergeCell ref="G27:H27"/>
    <mergeCell ref="B18:C18"/>
    <mergeCell ref="B25:C25"/>
    <mergeCell ref="B26:C26"/>
    <mergeCell ref="B15:C15"/>
    <mergeCell ref="A14:A17"/>
    <mergeCell ref="B19:C19"/>
    <mergeCell ref="A18:A26"/>
    <mergeCell ref="G19:H19"/>
    <mergeCell ref="L14:N14"/>
    <mergeCell ref="G14:H14"/>
    <mergeCell ref="G17:H17"/>
    <mergeCell ref="L17:N17"/>
    <mergeCell ref="L16:N16"/>
    <mergeCell ref="G16:H16"/>
    <mergeCell ref="G15:H15"/>
    <mergeCell ref="L15:N15"/>
    <mergeCell ref="G21:H21"/>
    <mergeCell ref="G22:H22"/>
    <mergeCell ref="G23:H23"/>
    <mergeCell ref="G24:H24"/>
    <mergeCell ref="B20:C20"/>
    <mergeCell ref="B21:C21"/>
    <mergeCell ref="B22:C22"/>
    <mergeCell ref="B23:C23"/>
    <mergeCell ref="B24:C24"/>
  </mergeCells>
  <printOptions horizontalCentered="1" verticalCentered="1"/>
  <pageMargins left="0" right="0" top="0" bottom="0" header="0" footer="0"/>
  <pageSetup paperSize="9" scale="67" orientation="landscape" r:id="rId1"/>
  <headerFooter>
    <oddHeader xml:space="preserve">&amp;LPříloha č. 1 výzvy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28575</xdr:rowOff>
                  </from>
                  <to>
                    <xdr:col>4</xdr:col>
                    <xdr:colOff>1123950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00AE594-6273-4E43-9D24-BBFF409FBCC5}">
            <xm:f>Pomocný!$B$18=FALSE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A8:K8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Pomocný!$B$3:$B$13</xm:f>
          </x14:formula1>
          <xm:sqref>B8:K8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6" tint="0.39997558519241921"/>
    <pageSetUpPr fitToPage="1"/>
  </sheetPr>
  <dimension ref="A1:N36"/>
  <sheetViews>
    <sheetView showGridLines="0" view="pageBreakPreview" zoomScale="80" zoomScaleNormal="85" zoomScaleSheetLayoutView="80" workbookViewId="0">
      <selection activeCell="L24" sqref="L24:N24"/>
    </sheetView>
  </sheetViews>
  <sheetFormatPr defaultRowHeight="15" x14ac:dyDescent="0.25"/>
  <cols>
    <col min="1" max="1" width="31.5703125" style="2" customWidth="1"/>
    <col min="2" max="2" width="15.140625" customWidth="1"/>
    <col min="3" max="3" width="16.7109375" customWidth="1"/>
    <col min="4" max="4" width="17.7109375" customWidth="1"/>
    <col min="5" max="5" width="16.85546875" customWidth="1"/>
    <col min="6" max="6" width="18" customWidth="1"/>
    <col min="7" max="7" width="2.28515625" customWidth="1"/>
    <col min="8" max="8" width="7" customWidth="1"/>
    <col min="9" max="9" width="18.140625" customWidth="1"/>
    <col min="10" max="10" width="21.85546875" customWidth="1"/>
    <col min="11" max="11" width="18.5703125" customWidth="1"/>
    <col min="12" max="12" width="5.7109375" customWidth="1"/>
    <col min="13" max="13" width="1.140625" style="1" customWidth="1"/>
    <col min="14" max="14" width="11.140625" customWidth="1"/>
    <col min="15" max="15" width="8.140625" customWidth="1"/>
    <col min="16" max="16" width="59.7109375" customWidth="1"/>
    <col min="17" max="17" width="26.7109375" customWidth="1"/>
    <col min="18" max="18" width="10.85546875" bestFit="1" customWidth="1"/>
  </cols>
  <sheetData>
    <row r="1" spans="1:14" ht="64.5" customHeight="1" x14ac:dyDescent="0.7">
      <c r="A1" s="105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29.25" customHeight="1" x14ac:dyDescent="0.25"/>
    <row r="3" spans="1:14" ht="13.5" customHeight="1" x14ac:dyDescent="0.25">
      <c r="A3" s="42" t="s">
        <v>33</v>
      </c>
      <c r="B3" s="106"/>
      <c r="C3" s="106"/>
      <c r="D3" s="106"/>
      <c r="E3" s="106"/>
      <c r="F3" s="106"/>
      <c r="H3" s="43"/>
      <c r="I3" s="43" t="s">
        <v>32</v>
      </c>
    </row>
    <row r="4" spans="1:14" ht="15" customHeight="1" x14ac:dyDescent="0.25">
      <c r="A4" s="42" t="s">
        <v>31</v>
      </c>
      <c r="B4" s="106"/>
      <c r="C4" s="106"/>
      <c r="D4" s="106"/>
      <c r="E4" s="106"/>
      <c r="F4" s="106"/>
      <c r="H4" s="44"/>
      <c r="I4" s="109" t="s">
        <v>30</v>
      </c>
      <c r="J4" s="110"/>
      <c r="K4" s="110"/>
      <c r="L4" s="110"/>
      <c r="M4" s="110"/>
      <c r="N4" s="110"/>
    </row>
    <row r="5" spans="1:14" ht="15" customHeight="1" x14ac:dyDescent="0.25">
      <c r="A5" s="42"/>
      <c r="H5" s="43"/>
      <c r="I5" s="74" t="s">
        <v>29</v>
      </c>
      <c r="J5" s="74"/>
    </row>
    <row r="6" spans="1:14" s="46" customFormat="1" ht="31.5" customHeight="1" x14ac:dyDescent="0.35">
      <c r="A6" s="45" t="s">
        <v>38</v>
      </c>
      <c r="B6" s="128" t="s">
        <v>37</v>
      </c>
      <c r="C6" s="129"/>
      <c r="D6" s="129"/>
      <c r="E6" s="129"/>
    </row>
    <row r="7" spans="1:14" s="46" customFormat="1" ht="31.5" customHeight="1" x14ac:dyDescent="0.25">
      <c r="A7" s="45" t="s">
        <v>28</v>
      </c>
      <c r="B7" s="130" t="s">
        <v>36</v>
      </c>
      <c r="C7" s="131"/>
      <c r="D7" s="131"/>
      <c r="E7" s="131"/>
      <c r="F7" s="131"/>
      <c r="G7" s="131"/>
      <c r="H7" s="131"/>
      <c r="I7" s="131"/>
      <c r="J7" s="131"/>
    </row>
    <row r="8" spans="1:14" ht="32.25" customHeight="1" x14ac:dyDescent="0.25">
      <c r="A8" s="42" t="s">
        <v>27</v>
      </c>
      <c r="B8" s="41"/>
      <c r="I8" s="74"/>
      <c r="J8" s="74"/>
      <c r="K8" s="40"/>
      <c r="L8" s="40"/>
      <c r="M8" s="40"/>
      <c r="N8" s="40"/>
    </row>
    <row r="9" spans="1:14" ht="39" customHeight="1" x14ac:dyDescent="0.25">
      <c r="B9" s="41"/>
      <c r="I9" s="74"/>
      <c r="J9" s="74"/>
      <c r="K9" s="40"/>
      <c r="L9" s="40"/>
      <c r="M9" s="40"/>
      <c r="N9" s="40"/>
    </row>
    <row r="10" spans="1:14" ht="21.75" thickBot="1" x14ac:dyDescent="0.4">
      <c r="A10" s="39" t="s">
        <v>26</v>
      </c>
    </row>
    <row r="11" spans="1:14" s="2" customFormat="1" x14ac:dyDescent="0.25">
      <c r="A11" s="75" t="s">
        <v>25</v>
      </c>
      <c r="B11" s="76"/>
      <c r="C11" s="107" t="str">
        <f>IF(L16&gt;10000000,"6",IF(L16&gt;3000000,"7",IF(L16&gt;1000000,"8","10")))</f>
        <v>7</v>
      </c>
      <c r="D11" s="79" t="s">
        <v>24</v>
      </c>
      <c r="E11" s="79" t="s">
        <v>23</v>
      </c>
      <c r="F11" s="79" t="s">
        <v>22</v>
      </c>
      <c r="G11" s="111" t="s">
        <v>21</v>
      </c>
      <c r="H11" s="113"/>
      <c r="I11" s="124" t="s">
        <v>20</v>
      </c>
      <c r="J11" s="79" t="s">
        <v>19</v>
      </c>
      <c r="K11" s="79" t="s">
        <v>18</v>
      </c>
      <c r="L11" s="111" t="s">
        <v>17</v>
      </c>
      <c r="M11" s="112"/>
      <c r="N11" s="113"/>
    </row>
    <row r="12" spans="1:14" ht="87" customHeight="1" thickBot="1" x14ac:dyDescent="0.3">
      <c r="A12" s="77"/>
      <c r="B12" s="78"/>
      <c r="C12" s="108"/>
      <c r="D12" s="80"/>
      <c r="E12" s="80"/>
      <c r="F12" s="80"/>
      <c r="G12" s="114"/>
      <c r="H12" s="116"/>
      <c r="I12" s="125"/>
      <c r="J12" s="80"/>
      <c r="K12" s="80"/>
      <c r="L12" s="114"/>
      <c r="M12" s="115"/>
      <c r="N12" s="116"/>
    </row>
    <row r="13" spans="1:14" x14ac:dyDescent="0.25">
      <c r="A13" s="91" t="s">
        <v>16</v>
      </c>
      <c r="B13" s="81" t="s">
        <v>39</v>
      </c>
      <c r="C13" s="82"/>
      <c r="D13" s="31">
        <v>3000000</v>
      </c>
      <c r="E13" s="31"/>
      <c r="F13" s="36">
        <f>D13+E13</f>
        <v>3000000</v>
      </c>
      <c r="G13" s="57">
        <v>21</v>
      </c>
      <c r="H13" s="58"/>
      <c r="I13" s="38">
        <f>F13*(1+(G13/100))</f>
        <v>3630000</v>
      </c>
      <c r="J13" s="28">
        <v>0</v>
      </c>
      <c r="K13" s="37">
        <f>I13-L13</f>
        <v>0</v>
      </c>
      <c r="L13" s="61">
        <f>IF(Pomocný!$A$19=TRUE,F13-J13,(F13-J13)*(1+(G13/100)))</f>
        <v>3630000</v>
      </c>
      <c r="M13" s="61"/>
      <c r="N13" s="62"/>
    </row>
    <row r="14" spans="1:14" x14ac:dyDescent="0.25">
      <c r="A14" s="91"/>
      <c r="B14" s="81" t="s">
        <v>40</v>
      </c>
      <c r="C14" s="82"/>
      <c r="D14" s="31">
        <v>200000</v>
      </c>
      <c r="E14" s="31"/>
      <c r="F14" s="36">
        <f>D14+E14</f>
        <v>200000</v>
      </c>
      <c r="G14" s="57">
        <v>21</v>
      </c>
      <c r="H14" s="58"/>
      <c r="I14" s="29">
        <f>F14*(1+(G14/100))</f>
        <v>242000</v>
      </c>
      <c r="J14" s="28">
        <v>0</v>
      </c>
      <c r="K14" s="19">
        <f>I14-L14</f>
        <v>0</v>
      </c>
      <c r="L14" s="67">
        <f>IF(Pomocný!A19=TRUE,F14-J14,(F14-J14)*(1+(G14/100)))</f>
        <v>242000</v>
      </c>
      <c r="M14" s="61"/>
      <c r="N14" s="62"/>
    </row>
    <row r="15" spans="1:14" ht="15.75" thickBot="1" x14ac:dyDescent="0.3">
      <c r="A15" s="91"/>
      <c r="B15" s="146"/>
      <c r="C15" s="147"/>
      <c r="D15" s="26"/>
      <c r="E15" s="35"/>
      <c r="F15" s="34">
        <f>D15+E15</f>
        <v>0</v>
      </c>
      <c r="G15" s="68">
        <v>21</v>
      </c>
      <c r="H15" s="104"/>
      <c r="I15" s="21">
        <f>F15*(1+(G15/100))</f>
        <v>0</v>
      </c>
      <c r="J15" s="28">
        <v>0</v>
      </c>
      <c r="K15" s="19">
        <f>I15-L15</f>
        <v>0</v>
      </c>
      <c r="L15" s="143">
        <f>IF(Pomocný!A19=TRUE,F15-J15,(F15-J15)*(1+(G15/100)))</f>
        <v>0</v>
      </c>
      <c r="M15" s="144"/>
      <c r="N15" s="145"/>
    </row>
    <row r="16" spans="1:14" ht="15.75" thickBot="1" x14ac:dyDescent="0.3">
      <c r="A16" s="91"/>
      <c r="B16" s="148" t="s">
        <v>15</v>
      </c>
      <c r="C16" s="149"/>
      <c r="D16" s="15">
        <f>SUM(D13:D15)</f>
        <v>3200000</v>
      </c>
      <c r="E16" s="15">
        <f>SUM(E13:E15)</f>
        <v>0</v>
      </c>
      <c r="F16" s="15">
        <f>SUM(F13:F15)</f>
        <v>3200000</v>
      </c>
      <c r="G16" s="134"/>
      <c r="H16" s="135"/>
      <c r="I16" s="15">
        <f>SUM(I13:I15)</f>
        <v>3872000</v>
      </c>
      <c r="J16" s="33">
        <f>SUM(J13:J15)</f>
        <v>0</v>
      </c>
      <c r="K16" s="32">
        <f>SUM(K13:K15)</f>
        <v>0</v>
      </c>
      <c r="L16" s="87">
        <f>SUM(L13:N15)</f>
        <v>3872000</v>
      </c>
      <c r="M16" s="136"/>
      <c r="N16" s="88"/>
    </row>
    <row r="17" spans="1:14" x14ac:dyDescent="0.25">
      <c r="A17" s="91"/>
      <c r="B17" s="81" t="s">
        <v>14</v>
      </c>
      <c r="C17" s="82"/>
      <c r="D17" s="28"/>
      <c r="E17" s="31"/>
      <c r="F17" s="30">
        <f t="shared" ref="F17:F24" si="0">D17+E17</f>
        <v>0</v>
      </c>
      <c r="G17" s="57">
        <v>0</v>
      </c>
      <c r="H17" s="58"/>
      <c r="I17" s="29">
        <f t="shared" ref="I17:I24" si="1">F17*(1+(G17/100))</f>
        <v>0</v>
      </c>
      <c r="J17" s="28">
        <v>0</v>
      </c>
      <c r="K17" s="19">
        <f t="shared" ref="K17:K24" si="2">I17-L17</f>
        <v>0</v>
      </c>
      <c r="L17" s="67">
        <f>IF(Pomocný!A119=TRUE,IF((F17-J17)&gt;(L16*(20/100)),(L16*(20/100)),(F17-J17)),IF((F17-J17)*(1+(G17/100))&gt;(L16*(20/100)),(L16*(20/100)),(F17-J17)*(1+(G17/100))))</f>
        <v>0</v>
      </c>
      <c r="M17" s="61"/>
      <c r="N17" s="62"/>
    </row>
    <row r="18" spans="1:14" ht="15.75" thickBot="1" x14ac:dyDescent="0.3">
      <c r="A18" s="80"/>
      <c r="B18" s="142" t="s">
        <v>13</v>
      </c>
      <c r="C18" s="86"/>
      <c r="D18" s="26">
        <v>20000</v>
      </c>
      <c r="E18" s="26"/>
      <c r="F18" s="25">
        <f t="shared" si="0"/>
        <v>20000</v>
      </c>
      <c r="G18" s="68">
        <v>21</v>
      </c>
      <c r="H18" s="104"/>
      <c r="I18" s="27">
        <f t="shared" si="1"/>
        <v>24200</v>
      </c>
      <c r="J18" s="26">
        <v>0</v>
      </c>
      <c r="K18" s="25">
        <f t="shared" si="2"/>
        <v>0</v>
      </c>
      <c r="L18" s="143">
        <f>IF(Pomocný!A19=TRUE,(F18-J18),(F18-J18)*(1+(G18/100)))</f>
        <v>24200</v>
      </c>
      <c r="M18" s="144"/>
      <c r="N18" s="145"/>
    </row>
    <row r="19" spans="1:14" x14ac:dyDescent="0.25">
      <c r="A19" s="79" t="s">
        <v>12</v>
      </c>
      <c r="B19" s="139" t="s">
        <v>11</v>
      </c>
      <c r="C19" s="60"/>
      <c r="D19" s="22">
        <v>10000</v>
      </c>
      <c r="E19" s="22">
        <v>5456465</v>
      </c>
      <c r="F19" s="24">
        <f t="shared" si="0"/>
        <v>5466465</v>
      </c>
      <c r="G19" s="140">
        <v>21</v>
      </c>
      <c r="H19" s="141"/>
      <c r="I19" s="23">
        <f t="shared" si="1"/>
        <v>6614422.6499999994</v>
      </c>
      <c r="J19" s="20">
        <v>0</v>
      </c>
      <c r="K19" s="19">
        <f t="shared" si="2"/>
        <v>0</v>
      </c>
      <c r="L19" s="67">
        <f>IF(Pomocný!$A$19=TRUE,F19-J19,(F19-J19)*(1+(G19/100)))</f>
        <v>6614422.6499999994</v>
      </c>
      <c r="M19" s="61"/>
      <c r="N19" s="62"/>
    </row>
    <row r="20" spans="1:14" x14ac:dyDescent="0.25">
      <c r="A20" s="91"/>
      <c r="B20" s="59" t="s">
        <v>10</v>
      </c>
      <c r="C20" s="60"/>
      <c r="D20" s="22">
        <v>15000</v>
      </c>
      <c r="E20" s="22"/>
      <c r="F20" s="19">
        <f t="shared" si="0"/>
        <v>15000</v>
      </c>
      <c r="G20" s="57">
        <v>21</v>
      </c>
      <c r="H20" s="58"/>
      <c r="I20" s="21">
        <f t="shared" si="1"/>
        <v>18150</v>
      </c>
      <c r="J20" s="20">
        <v>0</v>
      </c>
      <c r="K20" s="19">
        <f t="shared" si="2"/>
        <v>0</v>
      </c>
      <c r="L20" s="67">
        <f>IF(Pomocný!$A$19=TRUE,F20-J20,(F20-J20)*(1+(G20/100)))</f>
        <v>18150</v>
      </c>
      <c r="M20" s="61"/>
      <c r="N20" s="62"/>
    </row>
    <row r="21" spans="1:14" x14ac:dyDescent="0.25">
      <c r="A21" s="91"/>
      <c r="B21" s="59" t="s">
        <v>9</v>
      </c>
      <c r="C21" s="60"/>
      <c r="D21" s="22"/>
      <c r="E21" s="22"/>
      <c r="F21" s="19">
        <f t="shared" si="0"/>
        <v>0</v>
      </c>
      <c r="G21" s="57">
        <v>21</v>
      </c>
      <c r="H21" s="58"/>
      <c r="I21" s="21">
        <f t="shared" si="1"/>
        <v>0</v>
      </c>
      <c r="J21" s="20">
        <v>0</v>
      </c>
      <c r="K21" s="19">
        <f t="shared" si="2"/>
        <v>0</v>
      </c>
      <c r="L21" s="67">
        <f>IF(Pomocný!$A$19=TRUE,F21-J21,(F21-J21)*(1+(G21/100)))</f>
        <v>0</v>
      </c>
      <c r="M21" s="61"/>
      <c r="N21" s="62"/>
    </row>
    <row r="22" spans="1:14" x14ac:dyDescent="0.25">
      <c r="A22" s="91"/>
      <c r="B22" s="59" t="s">
        <v>8</v>
      </c>
      <c r="C22" s="60"/>
      <c r="D22" s="22"/>
      <c r="E22" s="22"/>
      <c r="F22" s="19">
        <f t="shared" si="0"/>
        <v>0</v>
      </c>
      <c r="G22" s="57">
        <v>21</v>
      </c>
      <c r="H22" s="58"/>
      <c r="I22" s="21">
        <f t="shared" si="1"/>
        <v>0</v>
      </c>
      <c r="J22" s="20">
        <v>0</v>
      </c>
      <c r="K22" s="19">
        <f t="shared" si="2"/>
        <v>0</v>
      </c>
      <c r="L22" s="67">
        <f>IF(Pomocný!$A$19=TRUE,F22-J22,(F22-J22)*(1+(G22/100)))</f>
        <v>0</v>
      </c>
      <c r="M22" s="61"/>
      <c r="N22" s="62"/>
    </row>
    <row r="23" spans="1:14" x14ac:dyDescent="0.25">
      <c r="A23" s="91"/>
      <c r="B23" s="59" t="s">
        <v>7</v>
      </c>
      <c r="C23" s="60"/>
      <c r="D23" s="22"/>
      <c r="E23" s="22"/>
      <c r="F23" s="19">
        <f t="shared" si="0"/>
        <v>0</v>
      </c>
      <c r="G23" s="57">
        <v>21</v>
      </c>
      <c r="H23" s="58"/>
      <c r="I23" s="21">
        <f t="shared" si="1"/>
        <v>0</v>
      </c>
      <c r="J23" s="20">
        <v>0</v>
      </c>
      <c r="K23" s="19">
        <f t="shared" si="2"/>
        <v>0</v>
      </c>
      <c r="L23" s="67">
        <f>IF(Pomocný!$A$19=TRUE,F23-J23,(F23-J23)*(1+(G23/100)))</f>
        <v>0</v>
      </c>
      <c r="M23" s="61"/>
      <c r="N23" s="62"/>
    </row>
    <row r="24" spans="1:14" ht="15.75" thickBot="1" x14ac:dyDescent="0.3">
      <c r="A24" s="91"/>
      <c r="B24" s="132" t="s">
        <v>6</v>
      </c>
      <c r="C24" s="133"/>
      <c r="D24" s="22"/>
      <c r="E24" s="22"/>
      <c r="F24" s="19">
        <f t="shared" si="0"/>
        <v>0</v>
      </c>
      <c r="G24" s="68">
        <v>21</v>
      </c>
      <c r="H24" s="104"/>
      <c r="I24" s="21">
        <f t="shared" si="1"/>
        <v>0</v>
      </c>
      <c r="J24" s="20">
        <v>0</v>
      </c>
      <c r="K24" s="19">
        <f t="shared" si="2"/>
        <v>0</v>
      </c>
      <c r="L24" s="67">
        <f>IF(Pomocný!$A$19=TRUE,F24-J24,(F24-J24)*(1+(G24/100)))</f>
        <v>0</v>
      </c>
      <c r="M24" s="61"/>
      <c r="N24" s="62"/>
    </row>
    <row r="25" spans="1:14" ht="15.75" thickBot="1" x14ac:dyDescent="0.3">
      <c r="A25" s="80"/>
      <c r="B25" s="18" t="s">
        <v>5</v>
      </c>
      <c r="C25" s="17"/>
      <c r="D25" s="16">
        <f>SUM(D19:D24)</f>
        <v>25000</v>
      </c>
      <c r="E25" s="16">
        <f>SUM(E19:E24)</f>
        <v>5456465</v>
      </c>
      <c r="F25" s="16">
        <f>SUM(F19:F24)</f>
        <v>5481465</v>
      </c>
      <c r="G25" s="134"/>
      <c r="H25" s="135"/>
      <c r="I25" s="15">
        <f>SUM(I19:I24)</f>
        <v>6632572.6499999994</v>
      </c>
      <c r="J25" s="14">
        <f>SUM(J19:J24)</f>
        <v>0</v>
      </c>
      <c r="K25" s="14">
        <f>SUM(K19:K24)</f>
        <v>0</v>
      </c>
      <c r="L25" s="87">
        <f>SUM(L19:N24)</f>
        <v>6632572.6499999994</v>
      </c>
      <c r="M25" s="136"/>
      <c r="N25" s="88"/>
    </row>
    <row r="26" spans="1:14" s="1" customFormat="1" ht="15.75" thickBot="1" x14ac:dyDescent="0.3">
      <c r="A26" s="71" t="s">
        <v>4</v>
      </c>
      <c r="B26" s="72"/>
      <c r="C26" s="73"/>
      <c r="D26" s="13">
        <f>D25+D18+D16+D17</f>
        <v>3245000</v>
      </c>
      <c r="E26" s="13">
        <f>E25+E18+E16+E17</f>
        <v>5456465</v>
      </c>
      <c r="F26" s="13">
        <f>F25+F18+F16+F17</f>
        <v>8701465</v>
      </c>
      <c r="G26" s="137"/>
      <c r="H26" s="138"/>
      <c r="I26" s="13">
        <f>I25+I18+I16+I17</f>
        <v>10528772.649999999</v>
      </c>
      <c r="J26" s="13">
        <f>J25+J18+J16+J17</f>
        <v>0</v>
      </c>
      <c r="K26" s="13">
        <f>K25+K18+K16+K17</f>
        <v>0</v>
      </c>
      <c r="L26" s="101">
        <f>L16+L18+L17+L25</f>
        <v>10528772.649999999</v>
      </c>
      <c r="M26" s="102"/>
      <c r="N26" s="103"/>
    </row>
    <row r="27" spans="1:14" ht="34.5" customHeight="1" x14ac:dyDescent="0.25"/>
    <row r="28" spans="1:14" ht="34.5" customHeight="1" x14ac:dyDescent="0.25">
      <c r="A28" s="2" t="s">
        <v>41</v>
      </c>
      <c r="B28">
        <f>((D13*70)+(D14*85))/D16</f>
        <v>70.9375</v>
      </c>
    </row>
    <row r="29" spans="1:14" ht="34.5" customHeight="1" thickBot="1" x14ac:dyDescent="0.3">
      <c r="A29" s="2" t="s">
        <v>42</v>
      </c>
      <c r="B29">
        <f>IF(B28&lt;75,70,IF(B28&lt;80,75,IF(B28&lt;85,80,85)))</f>
        <v>70</v>
      </c>
    </row>
    <row r="30" spans="1:14" ht="18" customHeight="1" x14ac:dyDescent="0.25">
      <c r="D30" s="12"/>
      <c r="E30" s="12"/>
      <c r="G30" s="98" t="s">
        <v>3</v>
      </c>
      <c r="H30" s="99"/>
      <c r="I30" s="99"/>
      <c r="J30" s="99"/>
      <c r="K30" s="99"/>
      <c r="L30" s="99"/>
      <c r="M30" s="99"/>
      <c r="N30" s="100"/>
    </row>
    <row r="31" spans="1:14" ht="23.25" customHeight="1" thickBot="1" x14ac:dyDescent="0.3">
      <c r="D31" s="12"/>
      <c r="E31" s="12"/>
      <c r="G31" s="92"/>
      <c r="H31" s="93"/>
      <c r="I31" s="93"/>
      <c r="J31" s="93"/>
      <c r="K31" s="93"/>
      <c r="L31" s="93"/>
      <c r="M31" s="93"/>
      <c r="N31" s="94"/>
    </row>
    <row r="32" spans="1:14" s="3" customFormat="1" ht="21" customHeight="1" x14ac:dyDescent="0.25">
      <c r="A32" s="126" t="s">
        <v>2</v>
      </c>
      <c r="B32" s="127"/>
      <c r="C32" s="11">
        <f>I26</f>
        <v>10528772.649999999</v>
      </c>
      <c r="D32" s="10"/>
      <c r="E32" s="10"/>
      <c r="G32" s="92"/>
      <c r="H32" s="93"/>
      <c r="I32" s="93"/>
      <c r="J32" s="93"/>
      <c r="K32" s="93"/>
      <c r="L32" s="93"/>
      <c r="M32" s="93"/>
      <c r="N32" s="94"/>
    </row>
    <row r="33" spans="1:14" s="3" customFormat="1" ht="21" customHeight="1" x14ac:dyDescent="0.25">
      <c r="A33" s="9" t="s">
        <v>1</v>
      </c>
      <c r="B33" s="8"/>
      <c r="C33" s="7">
        <f>L26</f>
        <v>10528772.649999999</v>
      </c>
      <c r="G33" s="92"/>
      <c r="H33" s="93"/>
      <c r="I33" s="93"/>
      <c r="J33" s="93"/>
      <c r="K33" s="93"/>
      <c r="L33" s="93"/>
      <c r="M33" s="93"/>
      <c r="N33" s="94"/>
    </row>
    <row r="34" spans="1:14" s="3" customFormat="1" ht="21" customHeight="1" thickBot="1" x14ac:dyDescent="0.3">
      <c r="A34" s="6" t="s">
        <v>0</v>
      </c>
      <c r="B34" s="5"/>
      <c r="C34" s="4">
        <f>C32-C33</f>
        <v>0</v>
      </c>
      <c r="G34" s="95"/>
      <c r="H34" s="96"/>
      <c r="I34" s="96"/>
      <c r="J34" s="96"/>
      <c r="K34" s="96"/>
      <c r="L34" s="96"/>
      <c r="M34" s="96"/>
      <c r="N34" s="97"/>
    </row>
    <row r="35" spans="1:14" ht="36.75" customHeight="1" x14ac:dyDescent="0.25"/>
    <row r="36" spans="1:14" ht="67.5" customHeight="1" x14ac:dyDescent="0.25"/>
  </sheetData>
  <mergeCells count="64">
    <mergeCell ref="A1:N1"/>
    <mergeCell ref="B3:F3"/>
    <mergeCell ref="B4:F4"/>
    <mergeCell ref="I4:N4"/>
    <mergeCell ref="I8:J9"/>
    <mergeCell ref="A11:B12"/>
    <mergeCell ref="C11:C12"/>
    <mergeCell ref="D11:D12"/>
    <mergeCell ref="E11:E12"/>
    <mergeCell ref="F11:F12"/>
    <mergeCell ref="G11:H12"/>
    <mergeCell ref="I11:I12"/>
    <mergeCell ref="J11:J12"/>
    <mergeCell ref="K11:K12"/>
    <mergeCell ref="L11:N12"/>
    <mergeCell ref="A13:A18"/>
    <mergeCell ref="B13:C13"/>
    <mergeCell ref="G13:H13"/>
    <mergeCell ref="L13:N13"/>
    <mergeCell ref="B14:C14"/>
    <mergeCell ref="G14:H14"/>
    <mergeCell ref="L14:N14"/>
    <mergeCell ref="B15:C15"/>
    <mergeCell ref="G15:H15"/>
    <mergeCell ref="L15:N15"/>
    <mergeCell ref="B16:C16"/>
    <mergeCell ref="G16:H16"/>
    <mergeCell ref="L16:N16"/>
    <mergeCell ref="B17:C17"/>
    <mergeCell ref="G17:H17"/>
    <mergeCell ref="L17:N17"/>
    <mergeCell ref="B18:C18"/>
    <mergeCell ref="G18:H18"/>
    <mergeCell ref="L18:N18"/>
    <mergeCell ref="L22:N22"/>
    <mergeCell ref="B23:C23"/>
    <mergeCell ref="G23:H23"/>
    <mergeCell ref="L23:N23"/>
    <mergeCell ref="A19:A25"/>
    <mergeCell ref="B19:C19"/>
    <mergeCell ref="G19:H19"/>
    <mergeCell ref="L19:N19"/>
    <mergeCell ref="B20:C20"/>
    <mergeCell ref="G20:H20"/>
    <mergeCell ref="L20:N20"/>
    <mergeCell ref="B21:C21"/>
    <mergeCell ref="G21:H21"/>
    <mergeCell ref="L21:N21"/>
    <mergeCell ref="G30:N30"/>
    <mergeCell ref="G31:N34"/>
    <mergeCell ref="A32:B32"/>
    <mergeCell ref="I5:J5"/>
    <mergeCell ref="B6:E6"/>
    <mergeCell ref="B7:J7"/>
    <mergeCell ref="B24:C24"/>
    <mergeCell ref="G24:H24"/>
    <mergeCell ref="L24:N24"/>
    <mergeCell ref="G25:H25"/>
    <mergeCell ref="L25:N25"/>
    <mergeCell ref="A26:C26"/>
    <mergeCell ref="G26:H26"/>
    <mergeCell ref="L26:N26"/>
    <mergeCell ref="B22:C22"/>
    <mergeCell ref="G22:H22"/>
  </mergeCells>
  <conditionalFormatting sqref="D19:E19">
    <cfRule type="expression" dxfId="3" priority="9">
      <formula>#REF!=1</formula>
    </cfRule>
  </conditionalFormatting>
  <conditionalFormatting sqref="D20:E20">
    <cfRule type="expression" dxfId="2" priority="11">
      <formula>#REF!=10</formula>
    </cfRule>
    <cfRule type="expression" dxfId="1" priority="12">
      <formula>#REF!=1</formula>
    </cfRule>
  </conditionalFormatting>
  <conditionalFormatting sqref="D21:E21">
    <cfRule type="expression" dxfId="0" priority="10">
      <formula>#REF!=10</formula>
    </cfRule>
  </conditionalFormatting>
  <printOptions horizontalCentered="1" verticalCentered="1"/>
  <pageMargins left="0" right="0" top="0" bottom="0" header="0" footer="0"/>
  <pageSetup paperSize="9" scale="62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28575</xdr:rowOff>
                  </from>
                  <to>
                    <xdr:col>5</xdr:col>
                    <xdr:colOff>219075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4:B19"/>
  <sheetViews>
    <sheetView workbookViewId="0">
      <selection activeCell="A4" sqref="A4:G16"/>
    </sheetView>
  </sheetViews>
  <sheetFormatPr defaultRowHeight="15" x14ac:dyDescent="0.25"/>
  <cols>
    <col min="1" max="1" width="13.140625" customWidth="1"/>
    <col min="2" max="2" width="14.42578125" customWidth="1"/>
  </cols>
  <sheetData>
    <row r="4" spans="2:2" x14ac:dyDescent="0.25">
      <c r="B4" s="48"/>
    </row>
    <row r="5" spans="2:2" x14ac:dyDescent="0.25">
      <c r="B5" s="48"/>
    </row>
    <row r="6" spans="2:2" x14ac:dyDescent="0.25">
      <c r="B6" s="48"/>
    </row>
    <row r="7" spans="2:2" x14ac:dyDescent="0.25">
      <c r="B7" s="48"/>
    </row>
    <row r="8" spans="2:2" x14ac:dyDescent="0.25">
      <c r="B8" s="49"/>
    </row>
    <row r="9" spans="2:2" x14ac:dyDescent="0.25">
      <c r="B9" s="48"/>
    </row>
    <row r="10" spans="2:2" x14ac:dyDescent="0.25">
      <c r="B10" s="48"/>
    </row>
    <row r="11" spans="2:2" x14ac:dyDescent="0.25">
      <c r="B11" s="48"/>
    </row>
    <row r="12" spans="2:2" x14ac:dyDescent="0.25">
      <c r="B12" s="50"/>
    </row>
    <row r="13" spans="2:2" x14ac:dyDescent="0.25">
      <c r="B13" s="49"/>
    </row>
    <row r="15" spans="2:2" x14ac:dyDescent="0.25">
      <c r="B15" s="49"/>
    </row>
    <row r="16" spans="2:2" x14ac:dyDescent="0.25">
      <c r="B16" s="49"/>
    </row>
    <row r="18" spans="1:2" x14ac:dyDescent="0.25">
      <c r="A18" t="b">
        <v>0</v>
      </c>
      <c r="B18" t="b">
        <v>0</v>
      </c>
    </row>
    <row r="19" spans="1:2" x14ac:dyDescent="0.25">
      <c r="A19" t="b">
        <v>0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Kumulativní rozpočet projektu</vt:lpstr>
      <vt:lpstr>Kumulativní rozpočet projek (2)</vt:lpstr>
      <vt:lpstr>Pomocný</vt:lpstr>
      <vt:lpstr>'Kumulativní rozpočet projek (2)'!Nazvy</vt:lpstr>
      <vt:lpstr>Nazvy</vt:lpstr>
      <vt:lpstr>'Kumulativní rozpočet projek (2)'!Oblast_tisku</vt:lpstr>
      <vt:lpstr>'Kumulativní rozpočet projektu'!Oblast_tisku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Kapkova Kvetoslava</dc:creator>
  <cp:lastModifiedBy>320</cp:lastModifiedBy>
  <cp:lastPrinted>2024-10-31T13:34:13Z</cp:lastPrinted>
  <dcterms:created xsi:type="dcterms:W3CDTF">2016-01-28T15:16:11Z</dcterms:created>
  <dcterms:modified xsi:type="dcterms:W3CDTF">2025-07-01T10:21:18Z</dcterms:modified>
</cp:coreProperties>
</file>